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11760"/>
  </bookViews>
  <sheets>
    <sheet name="Data" sheetId="1" r:id="rId1"/>
    <sheet name="Codes" sheetId="2" r:id="rId2"/>
  </sheets>
  <calcPr calcId="144525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1" l="1"/>
  <c r="L32" i="1" s="1"/>
  <c r="I84" i="1"/>
  <c r="I82" i="1"/>
  <c r="I80" i="1"/>
  <c r="I79" i="1"/>
  <c r="I76" i="1"/>
  <c r="I70" i="1"/>
  <c r="I67" i="1"/>
  <c r="I64" i="1"/>
  <c r="I56" i="1"/>
  <c r="I53" i="1"/>
  <c r="I50" i="1"/>
  <c r="I47" i="1"/>
  <c r="I44" i="1"/>
  <c r="I41" i="1"/>
  <c r="I39" i="1"/>
  <c r="I36" i="1"/>
  <c r="L27" i="1"/>
  <c r="L28" i="1" s="1"/>
  <c r="K22" i="1"/>
  <c r="K21" i="1"/>
  <c r="K20" i="1"/>
  <c r="K19" i="1"/>
  <c r="J19" i="1"/>
  <c r="J20" i="1"/>
  <c r="J21" i="1"/>
  <c r="J22" i="1"/>
  <c r="L14" i="1"/>
  <c r="L15" i="1" s="1"/>
  <c r="L11" i="1"/>
  <c r="L10" i="1"/>
  <c r="J4" i="1"/>
  <c r="J3" i="1"/>
  <c r="J5" i="1" s="1"/>
  <c r="J7" i="1" s="1"/>
</calcChain>
</file>

<file path=xl/sharedStrings.xml><?xml version="1.0" encoding="utf-8"?>
<sst xmlns="http://schemas.openxmlformats.org/spreadsheetml/2006/main" count="91" uniqueCount="61">
  <si>
    <t>Variable Name</t>
  </si>
  <si>
    <t>Meaning of the data value (score)</t>
  </si>
  <si>
    <t>Score/code</t>
  </si>
  <si>
    <t>Education in number of years of schooling</t>
  </si>
  <si>
    <t>Age in years</t>
  </si>
  <si>
    <t>Single</t>
  </si>
  <si>
    <t>Married</t>
  </si>
  <si>
    <t>Divorced</t>
  </si>
  <si>
    <t>Widowed</t>
  </si>
  <si>
    <t>Female</t>
  </si>
  <si>
    <t>Male</t>
  </si>
  <si>
    <t>test result</t>
  </si>
  <si>
    <t>IQ</t>
  </si>
  <si>
    <t>IQ test score</t>
  </si>
  <si>
    <t>EDUC</t>
  </si>
  <si>
    <t>GENDER</t>
  </si>
  <si>
    <t>MARITAL</t>
  </si>
  <si>
    <t>AGE</t>
  </si>
  <si>
    <t>SUBJECT ID</t>
  </si>
  <si>
    <t>provided by the subject</t>
  </si>
  <si>
    <t>Question 1</t>
  </si>
  <si>
    <t>number of females =</t>
  </si>
  <si>
    <t>number of males =</t>
  </si>
  <si>
    <t>Total =</t>
  </si>
  <si>
    <t>Prob(female) =</t>
  </si>
  <si>
    <t>Part-a</t>
  </si>
  <si>
    <t>Part-b</t>
  </si>
  <si>
    <t>number of people younger than 70 yrs old =</t>
  </si>
  <si>
    <t>Prob(Age &lt; 70) =</t>
  </si>
  <si>
    <t>Part-c</t>
  </si>
  <si>
    <t>number of people who have an IQ  higher than 120=</t>
  </si>
  <si>
    <t>Prob(IQ &gt; 120) =</t>
  </si>
  <si>
    <t>Part-d</t>
  </si>
  <si>
    <t>Marital</t>
  </si>
  <si>
    <t>Frequency</t>
  </si>
  <si>
    <t>Probability</t>
  </si>
  <si>
    <t>Code</t>
  </si>
  <si>
    <t>The marital status group "Married" has the highest probability of 0.48 of being drawn from the group of subjects.</t>
  </si>
  <si>
    <t>Part-e</t>
  </si>
  <si>
    <t>number of people with 12 or fewer years of schooling =</t>
  </si>
  <si>
    <r>
      <t xml:space="preserve">Prob(Educ </t>
    </r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 xml:space="preserve"> 12) =</t>
    </r>
  </si>
  <si>
    <t>Part-f</t>
  </si>
  <si>
    <t>Prob(Male and Educ &gt; 14) =</t>
  </si>
  <si>
    <t>Question 2</t>
  </si>
  <si>
    <t>z-score =</t>
  </si>
  <si>
    <t>P(Z &gt; 1.75) =</t>
  </si>
  <si>
    <t>students</t>
  </si>
  <si>
    <t>P(Z &gt; -1.25) =</t>
  </si>
  <si>
    <t>P(-1.25&lt; Z &lt; 1.75) =</t>
  </si>
  <si>
    <t>Part-h</t>
  </si>
  <si>
    <t>Anna's actual score =</t>
  </si>
  <si>
    <t>Part -i</t>
  </si>
  <si>
    <r>
      <t xml:space="preserve">The mean and median of a Normal distribution are equal so the median score is </t>
    </r>
    <r>
      <rPr>
        <b/>
        <sz val="12"/>
        <color theme="1"/>
        <rFont val="Calibri"/>
        <family val="2"/>
      </rPr>
      <t>30</t>
    </r>
    <r>
      <rPr>
        <sz val="11"/>
        <color theme="1"/>
        <rFont val="Calibri"/>
        <family val="2"/>
      </rPr>
      <t>.</t>
    </r>
  </si>
  <si>
    <t>Question 3</t>
  </si>
  <si>
    <t>critical standardized score =</t>
  </si>
  <si>
    <t>Since Taylor’s score is lower than 63.55, the critical standard score, then she will be enrolled in the tutoring program.</t>
  </si>
  <si>
    <t>Question 4</t>
  </si>
  <si>
    <t>upper critical Z value =</t>
  </si>
  <si>
    <t>lower critical Z value =</t>
  </si>
  <si>
    <r>
      <t xml:space="preserve">Extra Credit </t>
    </r>
    <r>
      <rPr>
        <b/>
        <sz val="11"/>
        <color rgb="FF000000"/>
        <rFont val="Calibri"/>
        <family val="2"/>
        <scheme val="minor"/>
      </rPr>
      <t>Question</t>
    </r>
  </si>
  <si>
    <t>number of males with more than 14  years of schooling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</si>
</sst>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0.0000"/>
    <numFmt numFmtId="172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2" borderId="3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10" fontId="0" fillId="2" borderId="3" xfId="1" applyNumberFormat="1" applyFont="1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171" fontId="0" fillId="2" borderId="3" xfId="0" applyNumberFormat="1" applyFill="1" applyBorder="1" applyAlignment="1">
      <alignment horizontal="center"/>
    </xf>
    <xf numFmtId="172" fontId="0" fillId="2" borderId="3" xfId="0" applyNumberForma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2" borderId="3" xfId="0" applyNumberFormat="1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0" fontId="9" fillId="0" borderId="0" xfId="0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87</xdr:row>
      <xdr:rowOff>9525</xdr:rowOff>
    </xdr:from>
    <xdr:to>
      <xdr:col>14</xdr:col>
      <xdr:colOff>161925</xdr:colOff>
      <xdr:row>90</xdr:row>
      <xdr:rowOff>171450</xdr:rowOff>
    </xdr:to>
    <xdr:sp macro="" textlink="">
      <xdr:nvSpPr>
        <xdr:cNvPr id="2" name="TextBox 1"/>
        <xdr:cNvSpPr txBox="1"/>
      </xdr:nvSpPr>
      <xdr:spPr>
        <a:xfrm>
          <a:off x="4000500" y="17021175"/>
          <a:ext cx="6448425" cy="733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school nurse will have fewer students to follow up with because a cut-off of 3 is more extreme than a cut-off of 2.05. Specifically, the area to the right of z under the standard normal curve becomes smaller as z increases.</a:t>
          </a:r>
        </a:p>
      </xdr:txBody>
    </xdr:sp>
    <xdr:clientData/>
  </xdr:twoCellAnchor>
  <xdr:twoCellAnchor>
    <xdr:from>
      <xdr:col>7</xdr:col>
      <xdr:colOff>57150</xdr:colOff>
      <xdr:row>94</xdr:row>
      <xdr:rowOff>57150</xdr:rowOff>
    </xdr:from>
    <xdr:to>
      <xdr:col>13</xdr:col>
      <xdr:colOff>19050</xdr:colOff>
      <xdr:row>100</xdr:row>
      <xdr:rowOff>57150</xdr:rowOff>
    </xdr:to>
    <xdr:sp macro="" textlink="">
      <xdr:nvSpPr>
        <xdr:cNvPr id="3" name="TextBox 2"/>
        <xdr:cNvSpPr txBox="1"/>
      </xdr:nvSpPr>
      <xdr:spPr>
        <a:xfrm>
          <a:off x="4191000" y="18402300"/>
          <a:ext cx="55245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expect that extremely few RT times are 750ms or more and 1800 ms or less. In a normal distribution, more values are concentrated around the mean of the distribution. More specifically, according to the empirical rule, around 68% of observations are within one standard deviations of the mean.  Around 95% are within two standard deviations of the mean and almost all values are within 3 standard deviations of the mean. 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abSelected="1" workbookViewId="0">
      <selection activeCell="L31" sqref="L31"/>
    </sheetView>
  </sheetViews>
  <sheetFormatPr defaultColWidth="8.85546875" defaultRowHeight="15" x14ac:dyDescent="0.25"/>
  <cols>
    <col min="1" max="4" width="8.85546875" style="8"/>
    <col min="5" max="5" width="8.85546875" style="9"/>
    <col min="6" max="6" width="8.85546875" style="8"/>
    <col min="8" max="8" width="27" customWidth="1"/>
    <col min="9" max="9" width="13.85546875" customWidth="1"/>
    <col min="10" max="10" width="15" customWidth="1"/>
    <col min="11" max="11" width="9.85546875" customWidth="1"/>
  </cols>
  <sheetData>
    <row r="1" spans="1:12" s="8" customFormat="1" ht="18.75" x14ac:dyDescent="0.3">
      <c r="A1" s="8" t="s">
        <v>18</v>
      </c>
      <c r="B1" s="8" t="s">
        <v>17</v>
      </c>
      <c r="C1" s="8" t="s">
        <v>16</v>
      </c>
      <c r="D1" s="8" t="s">
        <v>14</v>
      </c>
      <c r="E1" s="9" t="s">
        <v>15</v>
      </c>
      <c r="F1" s="8" t="s">
        <v>12</v>
      </c>
      <c r="H1" s="13" t="s">
        <v>20</v>
      </c>
    </row>
    <row r="2" spans="1:12" ht="15.75" x14ac:dyDescent="0.25">
      <c r="A2" s="8">
        <v>1</v>
      </c>
      <c r="B2" s="10">
        <v>76</v>
      </c>
      <c r="C2" s="11">
        <v>2</v>
      </c>
      <c r="D2" s="10">
        <v>12</v>
      </c>
      <c r="E2" s="11">
        <v>1</v>
      </c>
      <c r="F2" s="10">
        <v>102</v>
      </c>
      <c r="H2" s="15" t="s">
        <v>25</v>
      </c>
    </row>
    <row r="3" spans="1:12" x14ac:dyDescent="0.2">
      <c r="A3" s="8">
        <v>2</v>
      </c>
      <c r="B3" s="10">
        <v>75</v>
      </c>
      <c r="C3" s="11">
        <v>1</v>
      </c>
      <c r="D3" s="10">
        <v>8</v>
      </c>
      <c r="E3" s="11">
        <v>1</v>
      </c>
      <c r="F3" s="10">
        <v>107</v>
      </c>
      <c r="H3" t="s">
        <v>21</v>
      </c>
      <c r="J3">
        <f>COUNTIF($E$2:$E$51,2)</f>
        <v>26</v>
      </c>
    </row>
    <row r="4" spans="1:12" x14ac:dyDescent="0.2">
      <c r="A4" s="8">
        <v>3</v>
      </c>
      <c r="B4" s="10">
        <v>74</v>
      </c>
      <c r="C4" s="11">
        <v>2</v>
      </c>
      <c r="D4" s="10">
        <v>14</v>
      </c>
      <c r="E4" s="11">
        <v>1</v>
      </c>
      <c r="F4" s="10">
        <v>115</v>
      </c>
      <c r="H4" t="s">
        <v>22</v>
      </c>
      <c r="J4">
        <f>COUNTIF($E$2:$E$51,1)</f>
        <v>24</v>
      </c>
    </row>
    <row r="5" spans="1:12" x14ac:dyDescent="0.2">
      <c r="A5" s="8">
        <v>4</v>
      </c>
      <c r="B5" s="10">
        <v>78</v>
      </c>
      <c r="C5" s="11">
        <v>4</v>
      </c>
      <c r="D5" s="10">
        <v>12</v>
      </c>
      <c r="E5" s="11">
        <v>1</v>
      </c>
      <c r="F5" s="10">
        <v>121</v>
      </c>
      <c r="H5" t="s">
        <v>23</v>
      </c>
      <c r="J5">
        <f>SUM(J3:J4)</f>
        <v>50</v>
      </c>
    </row>
    <row r="6" spans="1:12" x14ac:dyDescent="0.2">
      <c r="A6" s="8">
        <v>5</v>
      </c>
      <c r="B6" s="10">
        <v>79</v>
      </c>
      <c r="C6" s="11">
        <v>2</v>
      </c>
      <c r="D6" s="10">
        <v>14</v>
      </c>
      <c r="E6" s="11">
        <v>1</v>
      </c>
      <c r="F6" s="10">
        <v>124</v>
      </c>
    </row>
    <row r="7" spans="1:12" x14ac:dyDescent="0.2">
      <c r="A7" s="8">
        <v>6</v>
      </c>
      <c r="B7" s="10">
        <v>82</v>
      </c>
      <c r="C7" s="11">
        <v>3</v>
      </c>
      <c r="D7" s="10">
        <v>16</v>
      </c>
      <c r="E7" s="11">
        <v>1</v>
      </c>
      <c r="F7" s="10">
        <v>136</v>
      </c>
      <c r="H7" t="s">
        <v>24</v>
      </c>
      <c r="J7" s="12">
        <f>J3/J5</f>
        <v>0.52</v>
      </c>
    </row>
    <row r="8" spans="1:12" x14ac:dyDescent="0.2">
      <c r="A8" s="8">
        <v>7</v>
      </c>
      <c r="B8" s="10">
        <v>82</v>
      </c>
      <c r="C8" s="11">
        <v>2</v>
      </c>
      <c r="D8" s="10">
        <v>8</v>
      </c>
      <c r="E8" s="11">
        <v>1</v>
      </c>
      <c r="F8" s="10">
        <v>103</v>
      </c>
    </row>
    <row r="9" spans="1:12" ht="15.75" x14ac:dyDescent="0.25">
      <c r="A9" s="8">
        <v>8</v>
      </c>
      <c r="B9" s="10">
        <v>75</v>
      </c>
      <c r="C9" s="11">
        <v>4</v>
      </c>
      <c r="D9" s="10">
        <v>12</v>
      </c>
      <c r="E9" s="11">
        <v>1</v>
      </c>
      <c r="F9" s="10">
        <v>103</v>
      </c>
      <c r="H9" s="15" t="s">
        <v>26</v>
      </c>
    </row>
    <row r="10" spans="1:12" x14ac:dyDescent="0.25">
      <c r="A10" s="8">
        <v>9</v>
      </c>
      <c r="B10" s="10">
        <v>78</v>
      </c>
      <c r="C10" s="11">
        <v>2</v>
      </c>
      <c r="D10" s="10">
        <v>12</v>
      </c>
      <c r="E10" s="11">
        <v>1</v>
      </c>
      <c r="F10" s="10">
        <v>117</v>
      </c>
      <c r="I10" t="s">
        <v>27</v>
      </c>
      <c r="L10">
        <f>COUNTIF($B$2:$B$51,"&lt;70")</f>
        <v>8</v>
      </c>
    </row>
    <row r="11" spans="1:12" x14ac:dyDescent="0.25">
      <c r="A11" s="8">
        <v>10</v>
      </c>
      <c r="B11" s="10">
        <v>79</v>
      </c>
      <c r="C11" s="11">
        <v>3</v>
      </c>
      <c r="D11" s="10">
        <v>13</v>
      </c>
      <c r="E11" s="11">
        <v>1</v>
      </c>
      <c r="F11" s="10">
        <v>135</v>
      </c>
      <c r="J11" t="s">
        <v>28</v>
      </c>
      <c r="L11" s="12">
        <f>L10/50</f>
        <v>0.16</v>
      </c>
    </row>
    <row r="12" spans="1:12" x14ac:dyDescent="0.2">
      <c r="A12" s="8">
        <v>11</v>
      </c>
      <c r="B12" s="10">
        <v>87</v>
      </c>
      <c r="C12" s="11">
        <v>3</v>
      </c>
      <c r="D12" s="10">
        <v>13</v>
      </c>
      <c r="E12" s="11">
        <v>1</v>
      </c>
      <c r="F12" s="10">
        <v>103</v>
      </c>
    </row>
    <row r="13" spans="1:12" ht="15.75" x14ac:dyDescent="0.25">
      <c r="A13" s="8">
        <v>12</v>
      </c>
      <c r="B13" s="10">
        <v>69</v>
      </c>
      <c r="C13" s="11">
        <v>2</v>
      </c>
      <c r="D13" s="10">
        <v>14</v>
      </c>
      <c r="E13" s="11">
        <v>2</v>
      </c>
      <c r="F13" s="10">
        <v>108</v>
      </c>
      <c r="H13" s="15" t="s">
        <v>29</v>
      </c>
    </row>
    <row r="14" spans="1:12" x14ac:dyDescent="0.25">
      <c r="A14" s="8">
        <v>13</v>
      </c>
      <c r="B14" s="10">
        <v>87</v>
      </c>
      <c r="C14" s="11">
        <v>3</v>
      </c>
      <c r="D14" s="10">
        <v>12</v>
      </c>
      <c r="E14" s="11">
        <v>2</v>
      </c>
      <c r="F14" s="10">
        <v>123</v>
      </c>
      <c r="H14" t="s">
        <v>30</v>
      </c>
      <c r="L14">
        <f>COUNTIF($F$2:$F$51,"&gt;120")</f>
        <v>11</v>
      </c>
    </row>
    <row r="15" spans="1:12" x14ac:dyDescent="0.25">
      <c r="A15" s="8">
        <v>14</v>
      </c>
      <c r="B15" s="10">
        <v>81</v>
      </c>
      <c r="C15" s="11">
        <v>2</v>
      </c>
      <c r="D15" s="10">
        <v>15</v>
      </c>
      <c r="E15" s="11">
        <v>2</v>
      </c>
      <c r="F15" s="10">
        <v>122</v>
      </c>
      <c r="J15" t="s">
        <v>31</v>
      </c>
      <c r="L15" s="12">
        <f>L14/50</f>
        <v>0.22</v>
      </c>
    </row>
    <row r="16" spans="1:12" x14ac:dyDescent="0.25">
      <c r="A16" s="8">
        <v>15</v>
      </c>
      <c r="B16" s="10">
        <v>73</v>
      </c>
      <c r="C16" s="11">
        <v>1</v>
      </c>
      <c r="D16" s="10">
        <v>16</v>
      </c>
      <c r="E16" s="11">
        <v>2</v>
      </c>
      <c r="F16" s="10">
        <v>116</v>
      </c>
    </row>
    <row r="17" spans="1:12" ht="15.75" x14ac:dyDescent="0.25">
      <c r="A17" s="8">
        <v>16</v>
      </c>
      <c r="B17" s="10">
        <v>74</v>
      </c>
      <c r="C17" s="11">
        <v>2</v>
      </c>
      <c r="D17" s="10">
        <v>16</v>
      </c>
      <c r="E17" s="11">
        <v>1</v>
      </c>
      <c r="F17" s="10">
        <v>119</v>
      </c>
      <c r="H17" s="15" t="s">
        <v>32</v>
      </c>
    </row>
    <row r="18" spans="1:12" x14ac:dyDescent="0.25">
      <c r="A18" s="8">
        <v>17</v>
      </c>
      <c r="B18" s="10">
        <v>74</v>
      </c>
      <c r="C18" s="11">
        <v>3</v>
      </c>
      <c r="D18" s="10">
        <v>16</v>
      </c>
      <c r="E18" s="11">
        <v>2</v>
      </c>
      <c r="F18" s="10">
        <v>106</v>
      </c>
      <c r="H18" s="16" t="s">
        <v>33</v>
      </c>
      <c r="I18" s="16" t="s">
        <v>36</v>
      </c>
      <c r="J18" s="16" t="s">
        <v>34</v>
      </c>
      <c r="K18" s="16" t="s">
        <v>35</v>
      </c>
    </row>
    <row r="19" spans="1:12" x14ac:dyDescent="0.25">
      <c r="A19" s="8">
        <v>18</v>
      </c>
      <c r="B19" s="10">
        <v>75</v>
      </c>
      <c r="C19" s="11">
        <v>2</v>
      </c>
      <c r="D19" s="10">
        <v>16</v>
      </c>
      <c r="E19" s="11">
        <v>2</v>
      </c>
      <c r="F19" s="10">
        <v>116</v>
      </c>
      <c r="H19" s="17">
        <v>1</v>
      </c>
      <c r="I19" s="17" t="s">
        <v>5</v>
      </c>
      <c r="J19" s="17">
        <f>COUNTIF($C$2:$C$51,"="&amp;H19)</f>
        <v>6</v>
      </c>
      <c r="K19" s="17">
        <f>J19/50</f>
        <v>0.12</v>
      </c>
    </row>
    <row r="20" spans="1:12" x14ac:dyDescent="0.25">
      <c r="A20" s="8">
        <v>19</v>
      </c>
      <c r="B20" s="10">
        <v>78</v>
      </c>
      <c r="C20" s="11">
        <v>2</v>
      </c>
      <c r="D20" s="10">
        <v>16</v>
      </c>
      <c r="E20" s="11">
        <v>1</v>
      </c>
      <c r="F20" s="10">
        <v>119</v>
      </c>
      <c r="H20" s="17">
        <v>2</v>
      </c>
      <c r="I20" s="17" t="s">
        <v>6</v>
      </c>
      <c r="J20" s="17">
        <f>COUNTIF($C$2:$C$51,"="&amp;H20)</f>
        <v>24</v>
      </c>
      <c r="K20" s="17">
        <f>J20/50</f>
        <v>0.48</v>
      </c>
    </row>
    <row r="21" spans="1:12" x14ac:dyDescent="0.25">
      <c r="A21" s="8">
        <v>20</v>
      </c>
      <c r="B21" s="10">
        <v>87</v>
      </c>
      <c r="C21" s="11">
        <v>3</v>
      </c>
      <c r="D21" s="10">
        <v>16</v>
      </c>
      <c r="E21" s="11">
        <v>2</v>
      </c>
      <c r="F21" s="10">
        <v>105</v>
      </c>
      <c r="H21" s="17">
        <v>3</v>
      </c>
      <c r="I21" s="17" t="s">
        <v>7</v>
      </c>
      <c r="J21" s="17">
        <f>COUNTIF($C$2:$C$51,"="&amp;H21)</f>
        <v>14</v>
      </c>
      <c r="K21" s="17">
        <f>J21/50</f>
        <v>0.28000000000000003</v>
      </c>
    </row>
    <row r="22" spans="1:12" x14ac:dyDescent="0.25">
      <c r="A22" s="8">
        <v>21</v>
      </c>
      <c r="B22" s="10">
        <v>75</v>
      </c>
      <c r="C22" s="11">
        <v>1</v>
      </c>
      <c r="D22" s="10">
        <v>12</v>
      </c>
      <c r="E22" s="11">
        <v>1</v>
      </c>
      <c r="F22" s="10">
        <v>98</v>
      </c>
      <c r="H22" s="17">
        <v>4</v>
      </c>
      <c r="I22" s="17" t="s">
        <v>8</v>
      </c>
      <c r="J22" s="17">
        <f>COUNTIF($C$2:$C$51,"="&amp;H22)</f>
        <v>6</v>
      </c>
      <c r="K22" s="17">
        <f>J22/50</f>
        <v>0.12</v>
      </c>
    </row>
    <row r="23" spans="1:12" x14ac:dyDescent="0.25">
      <c r="A23" s="8">
        <v>22</v>
      </c>
      <c r="B23" s="10">
        <v>87</v>
      </c>
      <c r="C23" s="11">
        <v>2</v>
      </c>
      <c r="D23" s="10">
        <v>10</v>
      </c>
      <c r="E23" s="11">
        <v>1</v>
      </c>
      <c r="F23" s="10">
        <v>118</v>
      </c>
    </row>
    <row r="24" spans="1:12" x14ac:dyDescent="0.25">
      <c r="A24" s="8">
        <v>23</v>
      </c>
      <c r="B24" s="10">
        <v>71</v>
      </c>
      <c r="C24" s="11">
        <v>2</v>
      </c>
      <c r="D24" s="10">
        <v>13</v>
      </c>
      <c r="E24" s="11">
        <v>1</v>
      </c>
      <c r="F24" s="10">
        <v>117</v>
      </c>
      <c r="H24" t="s">
        <v>37</v>
      </c>
    </row>
    <row r="25" spans="1:12" x14ac:dyDescent="0.25">
      <c r="A25" s="8">
        <v>24</v>
      </c>
      <c r="B25" s="10">
        <v>73</v>
      </c>
      <c r="C25" s="11">
        <v>2</v>
      </c>
      <c r="D25" s="10">
        <v>13</v>
      </c>
      <c r="E25" s="11">
        <v>2</v>
      </c>
      <c r="F25" s="10">
        <v>124</v>
      </c>
    </row>
    <row r="26" spans="1:12" ht="15.75" x14ac:dyDescent="0.25">
      <c r="A26" s="8">
        <v>25</v>
      </c>
      <c r="B26" s="10">
        <v>83</v>
      </c>
      <c r="C26" s="11">
        <v>3</v>
      </c>
      <c r="D26" s="10">
        <v>13</v>
      </c>
      <c r="E26" s="11">
        <v>2</v>
      </c>
      <c r="F26" s="10">
        <v>110</v>
      </c>
      <c r="H26" s="15" t="s">
        <v>38</v>
      </c>
    </row>
    <row r="27" spans="1:12" x14ac:dyDescent="0.25">
      <c r="A27" s="8">
        <v>26</v>
      </c>
      <c r="B27" s="10">
        <v>76</v>
      </c>
      <c r="C27" s="11">
        <v>4</v>
      </c>
      <c r="D27" s="10">
        <v>12</v>
      </c>
      <c r="E27" s="11">
        <v>2</v>
      </c>
      <c r="F27" s="10">
        <v>115</v>
      </c>
      <c r="H27" t="s">
        <v>39</v>
      </c>
      <c r="L27">
        <f>COUNTIF($D$2:$D$51,"&lt;=12")</f>
        <v>13</v>
      </c>
    </row>
    <row r="28" spans="1:12" x14ac:dyDescent="0.25">
      <c r="A28" s="8">
        <v>27</v>
      </c>
      <c r="B28" s="10">
        <v>67</v>
      </c>
      <c r="C28" s="11">
        <v>2</v>
      </c>
      <c r="D28" s="10">
        <v>14</v>
      </c>
      <c r="E28" s="11">
        <v>2</v>
      </c>
      <c r="F28" s="10">
        <v>117</v>
      </c>
      <c r="J28" t="s">
        <v>40</v>
      </c>
      <c r="L28" s="12">
        <f>L27/50</f>
        <v>0.26</v>
      </c>
    </row>
    <row r="29" spans="1:12" x14ac:dyDescent="0.25">
      <c r="A29" s="8">
        <v>28</v>
      </c>
      <c r="B29" s="10">
        <v>77</v>
      </c>
      <c r="C29" s="11">
        <v>3</v>
      </c>
      <c r="D29" s="10">
        <v>15</v>
      </c>
      <c r="E29" s="11">
        <v>2</v>
      </c>
      <c r="F29" s="10">
        <v>120</v>
      </c>
    </row>
    <row r="30" spans="1:12" ht="15.75" x14ac:dyDescent="0.25">
      <c r="A30" s="8">
        <v>29</v>
      </c>
      <c r="B30" s="10">
        <v>79</v>
      </c>
      <c r="C30" s="11">
        <v>2</v>
      </c>
      <c r="D30" s="10">
        <v>15</v>
      </c>
      <c r="E30" s="11">
        <v>1</v>
      </c>
      <c r="F30" s="10">
        <v>115</v>
      </c>
      <c r="H30" s="15" t="s">
        <v>41</v>
      </c>
    </row>
    <row r="31" spans="1:12" x14ac:dyDescent="0.25">
      <c r="A31" s="8">
        <v>30</v>
      </c>
      <c r="B31" s="10">
        <v>74</v>
      </c>
      <c r="C31" s="11">
        <v>3</v>
      </c>
      <c r="D31" s="10">
        <v>16</v>
      </c>
      <c r="E31" s="11">
        <v>2</v>
      </c>
      <c r="F31" s="10">
        <v>122</v>
      </c>
      <c r="H31" t="s">
        <v>60</v>
      </c>
      <c r="L31">
        <f>COUNTIFS($D$2:$D$51,"&gt;14",$E$2:$E$51,"=1")</f>
        <v>9</v>
      </c>
    </row>
    <row r="32" spans="1:12" x14ac:dyDescent="0.25">
      <c r="A32" s="8">
        <v>31</v>
      </c>
      <c r="B32" s="10">
        <v>94</v>
      </c>
      <c r="C32" s="11">
        <v>3</v>
      </c>
      <c r="D32" s="10">
        <v>17</v>
      </c>
      <c r="E32" s="11">
        <v>2</v>
      </c>
      <c r="F32" s="10">
        <v>120</v>
      </c>
      <c r="J32" t="s">
        <v>42</v>
      </c>
      <c r="L32" s="12">
        <f>L31/50</f>
        <v>0.18</v>
      </c>
    </row>
    <row r="33" spans="1:10" x14ac:dyDescent="0.25">
      <c r="A33" s="8">
        <v>32</v>
      </c>
      <c r="B33" s="10">
        <v>75</v>
      </c>
      <c r="C33" s="11">
        <v>2</v>
      </c>
      <c r="D33" s="10">
        <v>18</v>
      </c>
      <c r="E33" s="11">
        <v>2</v>
      </c>
      <c r="F33" s="10">
        <v>125</v>
      </c>
    </row>
    <row r="34" spans="1:10" ht="18.75" x14ac:dyDescent="0.3">
      <c r="A34" s="8">
        <v>33</v>
      </c>
      <c r="B34" s="10">
        <v>66</v>
      </c>
      <c r="C34" s="11">
        <v>2</v>
      </c>
      <c r="D34" s="10">
        <v>18</v>
      </c>
      <c r="E34" s="11">
        <v>1</v>
      </c>
      <c r="F34" s="10">
        <v>112</v>
      </c>
      <c r="H34" s="13" t="s">
        <v>43</v>
      </c>
    </row>
    <row r="35" spans="1:10" ht="15.75" x14ac:dyDescent="0.25">
      <c r="A35" s="8">
        <v>34</v>
      </c>
      <c r="B35" s="10">
        <v>66</v>
      </c>
      <c r="C35" s="11">
        <v>3</v>
      </c>
      <c r="D35" s="10">
        <v>12</v>
      </c>
      <c r="E35" s="11">
        <v>2</v>
      </c>
      <c r="F35" s="10">
        <v>117</v>
      </c>
      <c r="H35" s="15" t="s">
        <v>25</v>
      </c>
    </row>
    <row r="36" spans="1:10" x14ac:dyDescent="0.25">
      <c r="A36" s="8">
        <v>35</v>
      </c>
      <c r="B36" s="10">
        <v>78</v>
      </c>
      <c r="C36" s="11">
        <v>1</v>
      </c>
      <c r="D36" s="10">
        <v>13</v>
      </c>
      <c r="E36" s="11">
        <v>2</v>
      </c>
      <c r="F36" s="10">
        <v>123</v>
      </c>
      <c r="H36" t="s">
        <v>44</v>
      </c>
      <c r="I36" s="12">
        <f>(37-30)/4</f>
        <v>1.75</v>
      </c>
    </row>
    <row r="37" spans="1:10" x14ac:dyDescent="0.25">
      <c r="A37" s="8">
        <v>36</v>
      </c>
      <c r="B37" s="10">
        <v>75</v>
      </c>
      <c r="C37" s="11">
        <v>1</v>
      </c>
      <c r="D37" s="10">
        <v>14</v>
      </c>
      <c r="E37" s="11">
        <v>2</v>
      </c>
      <c r="F37" s="10">
        <v>100</v>
      </c>
    </row>
    <row r="38" spans="1:10" ht="15.75" x14ac:dyDescent="0.25">
      <c r="A38" s="8">
        <v>37</v>
      </c>
      <c r="B38" s="10">
        <v>67</v>
      </c>
      <c r="C38" s="11">
        <v>4</v>
      </c>
      <c r="D38" s="10">
        <v>14</v>
      </c>
      <c r="E38" s="11">
        <v>2</v>
      </c>
      <c r="F38" s="10">
        <v>114</v>
      </c>
      <c r="H38" s="15" t="s">
        <v>26</v>
      </c>
    </row>
    <row r="39" spans="1:10" x14ac:dyDescent="0.25">
      <c r="A39" s="8">
        <v>38</v>
      </c>
      <c r="B39" s="10">
        <v>68</v>
      </c>
      <c r="C39" s="11">
        <v>2</v>
      </c>
      <c r="D39" s="10">
        <v>14</v>
      </c>
      <c r="E39" s="11">
        <v>2</v>
      </c>
      <c r="F39" s="10">
        <v>110</v>
      </c>
      <c r="H39" t="s">
        <v>45</v>
      </c>
      <c r="I39" s="18">
        <f>1-NORMSDIST(1.75)</f>
        <v>4.0059156863817114E-2</v>
      </c>
    </row>
    <row r="40" spans="1:10" x14ac:dyDescent="0.25">
      <c r="A40" s="8">
        <v>39</v>
      </c>
      <c r="B40" s="10">
        <v>82</v>
      </c>
      <c r="C40" s="11">
        <v>4</v>
      </c>
      <c r="D40" s="10">
        <v>14</v>
      </c>
      <c r="E40" s="11">
        <v>2</v>
      </c>
      <c r="F40" s="10">
        <v>116</v>
      </c>
    </row>
    <row r="41" spans="1:10" ht="15.75" x14ac:dyDescent="0.25">
      <c r="A41" s="8">
        <v>40</v>
      </c>
      <c r="B41" s="10">
        <v>77</v>
      </c>
      <c r="C41" s="11">
        <v>3</v>
      </c>
      <c r="D41" s="10">
        <v>15</v>
      </c>
      <c r="E41" s="11">
        <v>2</v>
      </c>
      <c r="F41" s="10">
        <v>118</v>
      </c>
      <c r="H41" s="15" t="s">
        <v>29</v>
      </c>
      <c r="I41" s="19">
        <f>(1-I39)*1000</f>
        <v>959.94084313618293</v>
      </c>
      <c r="J41" t="s">
        <v>46</v>
      </c>
    </row>
    <row r="42" spans="1:10" x14ac:dyDescent="0.25">
      <c r="A42" s="8">
        <v>41</v>
      </c>
      <c r="B42" s="10">
        <v>79</v>
      </c>
      <c r="C42" s="11">
        <v>2</v>
      </c>
      <c r="D42" s="10">
        <v>15</v>
      </c>
      <c r="E42" s="11">
        <v>2</v>
      </c>
      <c r="F42" s="10">
        <v>113</v>
      </c>
    </row>
    <row r="43" spans="1:10" ht="15.75" x14ac:dyDescent="0.25">
      <c r="A43" s="8">
        <v>42</v>
      </c>
      <c r="B43" s="10">
        <v>82</v>
      </c>
      <c r="C43" s="8">
        <v>1</v>
      </c>
      <c r="D43" s="10">
        <v>15</v>
      </c>
      <c r="E43" s="11">
        <v>1</v>
      </c>
      <c r="F43" s="10">
        <v>118</v>
      </c>
      <c r="H43" s="15" t="s">
        <v>32</v>
      </c>
    </row>
    <row r="44" spans="1:10" x14ac:dyDescent="0.25">
      <c r="A44" s="8">
        <v>43</v>
      </c>
      <c r="B44" s="10">
        <v>74</v>
      </c>
      <c r="C44" s="11">
        <v>2</v>
      </c>
      <c r="D44" s="10">
        <v>9</v>
      </c>
      <c r="E44" s="11">
        <v>1</v>
      </c>
      <c r="F44" s="10">
        <v>112</v>
      </c>
      <c r="H44" t="s">
        <v>44</v>
      </c>
      <c r="I44" s="12">
        <f>(25-30)/4</f>
        <v>-1.25</v>
      </c>
    </row>
    <row r="45" spans="1:10" x14ac:dyDescent="0.25">
      <c r="A45" s="8">
        <v>44</v>
      </c>
      <c r="B45" s="10">
        <v>74</v>
      </c>
      <c r="C45" s="11">
        <v>3</v>
      </c>
      <c r="D45" s="10">
        <v>16</v>
      </c>
      <c r="E45" s="11">
        <v>2</v>
      </c>
      <c r="F45" s="10">
        <v>92</v>
      </c>
    </row>
    <row r="46" spans="1:10" ht="15.75" x14ac:dyDescent="0.25">
      <c r="A46" s="8">
        <v>45</v>
      </c>
      <c r="B46" s="10">
        <v>66</v>
      </c>
      <c r="C46" s="11">
        <v>3</v>
      </c>
      <c r="D46" s="10">
        <v>12</v>
      </c>
      <c r="E46" s="11">
        <v>1</v>
      </c>
      <c r="F46" s="10">
        <v>124</v>
      </c>
      <c r="H46" s="15" t="s">
        <v>38</v>
      </c>
    </row>
    <row r="47" spans="1:10" x14ac:dyDescent="0.25">
      <c r="A47" s="8">
        <v>46</v>
      </c>
      <c r="B47" s="10">
        <v>68</v>
      </c>
      <c r="C47" s="11">
        <v>2</v>
      </c>
      <c r="D47" s="10">
        <v>16</v>
      </c>
      <c r="E47" s="11">
        <v>1</v>
      </c>
      <c r="F47" s="10">
        <v>120</v>
      </c>
      <c r="H47" t="s">
        <v>47</v>
      </c>
      <c r="I47" s="18">
        <f>1-NORMSDIST(-1.25)</f>
        <v>0.89435022633314476</v>
      </c>
    </row>
    <row r="48" spans="1:10" x14ac:dyDescent="0.25">
      <c r="A48" s="8">
        <v>47</v>
      </c>
      <c r="B48" s="10">
        <v>81</v>
      </c>
      <c r="C48" s="11">
        <v>2</v>
      </c>
      <c r="D48" s="10">
        <v>16</v>
      </c>
      <c r="E48" s="11">
        <v>2</v>
      </c>
      <c r="F48" s="10">
        <v>116</v>
      </c>
    </row>
    <row r="49" spans="1:9" ht="15.75" x14ac:dyDescent="0.25">
      <c r="A49" s="8">
        <v>48</v>
      </c>
      <c r="B49" s="10">
        <v>82</v>
      </c>
      <c r="C49" s="11">
        <v>2</v>
      </c>
      <c r="D49" s="10">
        <v>16</v>
      </c>
      <c r="E49" s="11">
        <v>1</v>
      </c>
      <c r="F49" s="10">
        <v>112</v>
      </c>
      <c r="H49" s="15" t="s">
        <v>41</v>
      </c>
    </row>
    <row r="50" spans="1:9" x14ac:dyDescent="0.25">
      <c r="A50" s="8">
        <v>49</v>
      </c>
      <c r="B50" s="10">
        <v>75</v>
      </c>
      <c r="C50" s="11">
        <v>2</v>
      </c>
      <c r="D50" s="10">
        <v>16</v>
      </c>
      <c r="E50" s="11">
        <v>1</v>
      </c>
      <c r="F50" s="10">
        <v>119</v>
      </c>
      <c r="H50" t="s">
        <v>48</v>
      </c>
      <c r="I50" s="18">
        <f>NORMSDIST(1.75)-NORMSDIST(-1.25)</f>
        <v>0.85429106946932765</v>
      </c>
    </row>
    <row r="51" spans="1:9" x14ac:dyDescent="0.25">
      <c r="A51" s="8">
        <v>50</v>
      </c>
      <c r="B51" s="10">
        <v>75</v>
      </c>
      <c r="C51" s="11">
        <v>4</v>
      </c>
      <c r="D51" s="10">
        <v>16</v>
      </c>
      <c r="E51" s="11">
        <v>2</v>
      </c>
      <c r="F51" s="10">
        <v>117</v>
      </c>
    </row>
    <row r="52" spans="1:9" ht="15.75" x14ac:dyDescent="0.25">
      <c r="H52" s="15" t="s">
        <v>49</v>
      </c>
    </row>
    <row r="53" spans="1:9" x14ac:dyDescent="0.25">
      <c r="H53" t="s">
        <v>44</v>
      </c>
      <c r="I53" s="21">
        <f>NORMSINV(0.95)</f>
        <v>1.6448536269514715</v>
      </c>
    </row>
    <row r="55" spans="1:9" ht="15.75" x14ac:dyDescent="0.25">
      <c r="H55" s="15" t="s">
        <v>49</v>
      </c>
    </row>
    <row r="56" spans="1:9" x14ac:dyDescent="0.25">
      <c r="H56" t="s">
        <v>50</v>
      </c>
      <c r="I56" s="21">
        <f>_xlfn.NORM.INV(0.95,30,4)</f>
        <v>36.579414507805886</v>
      </c>
    </row>
    <row r="58" spans="1:9" ht="15.75" x14ac:dyDescent="0.25">
      <c r="H58" s="15" t="s">
        <v>51</v>
      </c>
    </row>
    <row r="59" spans="1:9" ht="15.75" x14ac:dyDescent="0.25">
      <c r="H59" s="22" t="s">
        <v>52</v>
      </c>
    </row>
    <row r="61" spans="1:9" ht="18.75" x14ac:dyDescent="0.3">
      <c r="H61" s="13" t="s">
        <v>53</v>
      </c>
    </row>
    <row r="62" spans="1:9" ht="15.75" x14ac:dyDescent="0.25">
      <c r="H62" s="15" t="s">
        <v>25</v>
      </c>
      <c r="I62" s="24">
        <v>0.05</v>
      </c>
    </row>
    <row r="63" spans="1:9" x14ac:dyDescent="0.25">
      <c r="H63" s="23"/>
    </row>
    <row r="64" spans="1:9" ht="15.75" x14ac:dyDescent="0.25">
      <c r="H64" s="15" t="s">
        <v>26</v>
      </c>
      <c r="I64" s="24">
        <f>0.05*200</f>
        <v>10</v>
      </c>
    </row>
    <row r="66" spans="8:9" ht="15.75" x14ac:dyDescent="0.25">
      <c r="H66" s="15" t="s">
        <v>29</v>
      </c>
    </row>
    <row r="67" spans="8:9" x14ac:dyDescent="0.25">
      <c r="H67" t="s">
        <v>44</v>
      </c>
      <c r="I67" s="21">
        <f>NORMSINV(0.05)</f>
        <v>-1.6448536269514726</v>
      </c>
    </row>
    <row r="69" spans="8:9" ht="15.75" x14ac:dyDescent="0.25">
      <c r="H69" s="15" t="s">
        <v>32</v>
      </c>
    </row>
    <row r="70" spans="8:9" x14ac:dyDescent="0.25">
      <c r="H70" t="s">
        <v>54</v>
      </c>
      <c r="I70" s="25">
        <f>_xlfn.NORM.INV(0.05,80,10)</f>
        <v>63.551463730485274</v>
      </c>
    </row>
    <row r="72" spans="8:9" ht="15.75" x14ac:dyDescent="0.25">
      <c r="H72" s="15" t="s">
        <v>38</v>
      </c>
    </row>
    <row r="73" spans="8:9" x14ac:dyDescent="0.25">
      <c r="H73" s="26" t="s">
        <v>55</v>
      </c>
    </row>
    <row r="75" spans="8:9" ht="18.75" x14ac:dyDescent="0.3">
      <c r="H75" s="13" t="s">
        <v>56</v>
      </c>
    </row>
    <row r="76" spans="8:9" ht="15.75" x14ac:dyDescent="0.25">
      <c r="H76" s="15" t="s">
        <v>25</v>
      </c>
      <c r="I76" s="25">
        <f>2%+2%</f>
        <v>0.04</v>
      </c>
    </row>
    <row r="77" spans="8:9" x14ac:dyDescent="0.25">
      <c r="H77" s="22"/>
    </row>
    <row r="78" spans="8:9" ht="15.75" x14ac:dyDescent="0.25">
      <c r="H78" s="15" t="s">
        <v>26</v>
      </c>
    </row>
    <row r="79" spans="8:9" x14ac:dyDescent="0.25">
      <c r="H79" t="s">
        <v>57</v>
      </c>
      <c r="I79" s="25">
        <f>NORMSINV(0.98)</f>
        <v>2.0537489106318221</v>
      </c>
    </row>
    <row r="80" spans="8:9" x14ac:dyDescent="0.25">
      <c r="H80" t="s">
        <v>58</v>
      </c>
      <c r="I80" s="25">
        <f>NORMSINV(0.02)</f>
        <v>-2.0537489106318225</v>
      </c>
    </row>
    <row r="82" spans="8:9" ht="15.75" x14ac:dyDescent="0.25">
      <c r="H82" s="15" t="s">
        <v>29</v>
      </c>
      <c r="I82" s="20">
        <f>1-NORMSDIST(1)</f>
        <v>0.15865525393145696</v>
      </c>
    </row>
    <row r="84" spans="8:9" ht="15.75" x14ac:dyDescent="0.25">
      <c r="H84" s="15" t="s">
        <v>32</v>
      </c>
      <c r="I84" s="24">
        <f>0.04*350</f>
        <v>14</v>
      </c>
    </row>
    <row r="86" spans="8:9" ht="15.75" x14ac:dyDescent="0.25">
      <c r="H86" s="15" t="s">
        <v>38</v>
      </c>
    </row>
    <row r="87" spans="8:9" x14ac:dyDescent="0.25">
      <c r="H87" s="22"/>
    </row>
    <row r="93" spans="8:9" x14ac:dyDescent="0.25">
      <c r="H93" s="14" t="s">
        <v>59</v>
      </c>
    </row>
  </sheetData>
  <sortState ref="A2:F51">
    <sortCondition ref="A1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7" sqref="B17"/>
    </sheetView>
  </sheetViews>
  <sheetFormatPr defaultColWidth="8.85546875" defaultRowHeight="15" x14ac:dyDescent="0.25"/>
  <cols>
    <col min="1" max="1" width="17" customWidth="1"/>
    <col min="2" max="2" width="36" customWidth="1"/>
    <col min="3" max="3" width="27.42578125" style="1" customWidth="1"/>
  </cols>
  <sheetData>
    <row r="1" spans="1:3" s="4" customFormat="1" x14ac:dyDescent="0.2">
      <c r="A1" s="4" t="s">
        <v>0</v>
      </c>
      <c r="B1" s="4" t="s">
        <v>1</v>
      </c>
      <c r="C1" s="5" t="s">
        <v>2</v>
      </c>
    </row>
    <row r="2" spans="1:3" s="2" customFormat="1" x14ac:dyDescent="0.2">
      <c r="A2" s="2" t="s">
        <v>17</v>
      </c>
      <c r="B2" s="2" t="s">
        <v>4</v>
      </c>
      <c r="C2" s="3" t="s">
        <v>19</v>
      </c>
    </row>
    <row r="3" spans="1:3" x14ac:dyDescent="0.2">
      <c r="A3" t="s">
        <v>16</v>
      </c>
      <c r="B3" t="s">
        <v>5</v>
      </c>
      <c r="C3" s="1">
        <v>1</v>
      </c>
    </row>
    <row r="4" spans="1:3" x14ac:dyDescent="0.2">
      <c r="B4" t="s">
        <v>6</v>
      </c>
      <c r="C4" s="1">
        <v>2</v>
      </c>
    </row>
    <row r="5" spans="1:3" x14ac:dyDescent="0.2">
      <c r="B5" t="s">
        <v>7</v>
      </c>
      <c r="C5" s="1">
        <v>3</v>
      </c>
    </row>
    <row r="6" spans="1:3" s="2" customFormat="1" x14ac:dyDescent="0.2">
      <c r="B6" s="2" t="s">
        <v>8</v>
      </c>
      <c r="C6" s="3">
        <v>4</v>
      </c>
    </row>
    <row r="7" spans="1:3" s="6" customFormat="1" x14ac:dyDescent="0.2">
      <c r="A7" s="6" t="s">
        <v>14</v>
      </c>
      <c r="B7" s="6" t="s">
        <v>3</v>
      </c>
      <c r="C7" s="7" t="s">
        <v>19</v>
      </c>
    </row>
    <row r="8" spans="1:3" x14ac:dyDescent="0.2">
      <c r="A8" t="s">
        <v>15</v>
      </c>
      <c r="B8" t="s">
        <v>10</v>
      </c>
      <c r="C8" s="1">
        <v>1</v>
      </c>
    </row>
    <row r="9" spans="1:3" s="2" customFormat="1" x14ac:dyDescent="0.2">
      <c r="B9" s="2" t="s">
        <v>9</v>
      </c>
      <c r="C9" s="3">
        <v>2</v>
      </c>
    </row>
    <row r="10" spans="1:3" s="6" customFormat="1" x14ac:dyDescent="0.2">
      <c r="A10" s="6" t="s">
        <v>12</v>
      </c>
      <c r="B10" s="6" t="s">
        <v>13</v>
      </c>
      <c r="C10" s="7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Trudy Kuo</dc:creator>
  <cp:lastModifiedBy>Elvin</cp:lastModifiedBy>
  <dcterms:created xsi:type="dcterms:W3CDTF">2018-05-14T06:43:05Z</dcterms:created>
  <dcterms:modified xsi:type="dcterms:W3CDTF">2018-09-04T13:13:20Z</dcterms:modified>
</cp:coreProperties>
</file>